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24" i="1"/>
  <c r="C121"/>
  <c r="C120"/>
  <c r="C119"/>
  <c r="D118"/>
  <c r="B118"/>
  <c r="C113"/>
  <c r="C112"/>
  <c r="C111"/>
  <c r="D110"/>
  <c r="B110"/>
  <c r="B109"/>
  <c r="C106"/>
  <c r="C105"/>
  <c r="C104"/>
  <c r="C110" s="1"/>
  <c r="C103"/>
  <c r="C100"/>
  <c r="B97"/>
  <c r="C96"/>
  <c r="C95"/>
  <c r="C94"/>
  <c r="C93"/>
  <c r="C92"/>
  <c r="C91"/>
  <c r="C90"/>
  <c r="C89"/>
  <c r="C88"/>
  <c r="D87"/>
  <c r="B87"/>
  <c r="B86"/>
  <c r="C85"/>
  <c r="C87" s="1"/>
  <c r="C82"/>
  <c r="B81"/>
  <c r="C80"/>
  <c r="C79"/>
  <c r="C78"/>
  <c r="C77"/>
  <c r="C76"/>
  <c r="C75"/>
  <c r="C74"/>
  <c r="C73"/>
  <c r="C72"/>
  <c r="C70"/>
  <c r="D69"/>
  <c r="B69"/>
  <c r="C68"/>
  <c r="C69" s="1"/>
  <c r="C67"/>
  <c r="D66"/>
  <c r="B66"/>
  <c r="B65"/>
  <c r="C64"/>
  <c r="C66" s="1"/>
  <c r="C61"/>
  <c r="C59"/>
  <c r="C52"/>
  <c r="C51"/>
  <c r="C49"/>
  <c r="C48"/>
  <c r="C47"/>
  <c r="C118" s="1"/>
  <c r="C46"/>
  <c r="C45"/>
  <c r="C44"/>
  <c r="C43"/>
  <c r="B42"/>
  <c r="C41"/>
  <c r="D40"/>
  <c r="B40"/>
  <c r="C39"/>
  <c r="D38"/>
  <c r="B38"/>
  <c r="C37"/>
  <c r="C36"/>
  <c r="C35"/>
  <c r="C34"/>
  <c r="C33"/>
  <c r="C32"/>
  <c r="D31"/>
  <c r="B31"/>
  <c r="D30"/>
  <c r="B30"/>
  <c r="D29"/>
  <c r="C29"/>
  <c r="B29"/>
  <c r="B28"/>
  <c r="B27"/>
  <c r="C26"/>
  <c r="C30" s="1"/>
  <c r="C25"/>
  <c r="C24"/>
  <c r="C23"/>
  <c r="C22"/>
  <c r="C38" s="1"/>
  <c r="C21"/>
  <c r="C20"/>
  <c r="C19"/>
  <c r="C40" s="1"/>
  <c r="C18"/>
  <c r="C17"/>
  <c r="C16"/>
  <c r="C15"/>
  <c r="C31" s="1"/>
  <c r="C13"/>
  <c r="C12"/>
  <c r="C11"/>
  <c r="C10"/>
  <c r="C9"/>
  <c r="C8"/>
  <c r="C7"/>
  <c r="C6"/>
</calcChain>
</file>

<file path=xl/comments1.xml><?xml version="1.0" encoding="utf-8"?>
<comments xmlns="http://schemas.openxmlformats.org/spreadsheetml/2006/main">
  <authors>
    <author>Автор</author>
  </authors>
  <commentList>
    <comment ref="E29" authorId="0">
      <text>
        <r>
          <rPr>
            <b/>
            <sz val="8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<sst xmlns="http://schemas.openxmlformats.org/spreadsheetml/2006/main" count="135" uniqueCount="121">
  <si>
    <t>Інформаційна таблиця Переяслав-Хмельницького центру зайнятості для</t>
  </si>
  <si>
    <t>порівняння місячних показників стану ринку праці</t>
  </si>
  <si>
    <t>за  січень-червень 2017 року</t>
  </si>
  <si>
    <t>Загальна</t>
  </si>
  <si>
    <t xml:space="preserve">місто чисельність-27795 осіб    </t>
  </si>
  <si>
    <t>район чисельність-28199 осіб</t>
  </si>
  <si>
    <t>місто</t>
  </si>
  <si>
    <t>район</t>
  </si>
  <si>
    <t>Перебувало на обліку на початок року, з них:</t>
  </si>
  <si>
    <t>безробітних</t>
  </si>
  <si>
    <t>осіб з інвалідністю</t>
  </si>
  <si>
    <t>Зареєстровано за період всього, з них:</t>
  </si>
  <si>
    <t>Зареєстровано ВПО</t>
  </si>
  <si>
    <t>Зареєстровано АТО</t>
  </si>
  <si>
    <t>Надано статус безробітного, з них:</t>
  </si>
  <si>
    <t>Зареєстровано осіб з інвалідністю</t>
  </si>
  <si>
    <t>Зареєстровано не за місцем реєстр. безробітн.</t>
  </si>
  <si>
    <t>Усього перебувало з початку року: З них</t>
  </si>
  <si>
    <t>Усього перебувало жінок:</t>
  </si>
  <si>
    <t>Усього перебувало молоді</t>
  </si>
  <si>
    <t>Усього перебувало 5 квоти</t>
  </si>
  <si>
    <t>Усього перебувало ВПО</t>
  </si>
  <si>
    <t>Усього перебувало АТО</t>
  </si>
  <si>
    <t>Перебувало осіб з інвалідністю</t>
  </si>
  <si>
    <t xml:space="preserve">Працевлаштовано всього, з них: </t>
  </si>
  <si>
    <t>самостійне працевлаштування + ЦПУ</t>
  </si>
  <si>
    <t>облікові(без СБ)</t>
  </si>
  <si>
    <t xml:space="preserve">безробітних </t>
  </si>
  <si>
    <t>% до завдання Фонду (річний)-1071</t>
  </si>
  <si>
    <t>% до завдання фонду(січень-червень)-550</t>
  </si>
  <si>
    <r>
      <t xml:space="preserve">% до Програми зайнятості:  - 1370,  місто - </t>
    </r>
    <r>
      <rPr>
        <b/>
        <sz val="10"/>
        <rFont val="Times New Roman"/>
        <family val="1"/>
        <charset val="204"/>
      </rPr>
      <t>836</t>
    </r>
    <r>
      <rPr>
        <sz val="10"/>
        <rFont val="Times New Roman"/>
        <family val="1"/>
        <charset val="204"/>
      </rPr>
      <t xml:space="preserve">, район - </t>
    </r>
    <r>
      <rPr>
        <b/>
        <sz val="10"/>
        <rFont val="Times New Roman"/>
        <family val="1"/>
        <charset val="204"/>
      </rPr>
      <t>534,</t>
    </r>
  </si>
  <si>
    <t>Рівень працевлаштування безробітних, %</t>
  </si>
  <si>
    <t>Рівень працевлаштування %</t>
  </si>
  <si>
    <t>Працевлаштовано жінок</t>
  </si>
  <si>
    <t xml:space="preserve">Працевлаштовано молоді/ 35 </t>
  </si>
  <si>
    <t>Працевлаштовано ВПО</t>
  </si>
  <si>
    <t>Працевлаштовано АТО</t>
  </si>
  <si>
    <t>Працевлаштовано інвалідів всього,з них:</t>
  </si>
  <si>
    <t>Рівень працевлаштування осіб з інвалідністю %</t>
  </si>
  <si>
    <t>Працевлаштовано 5% квоти</t>
  </si>
  <si>
    <t xml:space="preserve">Рівень працевлаштування 5% квоти </t>
  </si>
  <si>
    <t>Знято з обліку безробітних</t>
  </si>
  <si>
    <t>Питома вага знятих з обліку</t>
  </si>
  <si>
    <t>Перебуває на кінець звітного періоду всього, з них:</t>
  </si>
  <si>
    <t>без СБ (облік)</t>
  </si>
  <si>
    <t>ВПО</t>
  </si>
  <si>
    <t>АТО</t>
  </si>
  <si>
    <t xml:space="preserve">Безробітні , з них:      </t>
  </si>
  <si>
    <t>жінки</t>
  </si>
  <si>
    <t>молодь у віці до 35 років</t>
  </si>
  <si>
    <t>особи віком 15 – 17 років</t>
  </si>
  <si>
    <t>особи, що підпадають під 5% квоту</t>
  </si>
  <si>
    <t>інваліди</t>
  </si>
  <si>
    <t>особи, що займали робітничі місця</t>
  </si>
  <si>
    <t>посади службовців</t>
  </si>
  <si>
    <t>особи без професій</t>
  </si>
  <si>
    <t>Середня тривалість пошуку роботи, дні</t>
  </si>
  <si>
    <t>Середня тривалість пошуку роботи(без навчання)</t>
  </si>
  <si>
    <t xml:space="preserve">Середній розмір ДБ </t>
  </si>
  <si>
    <t>Отримують ДБ</t>
  </si>
  <si>
    <t>Отримували ДБ за період</t>
  </si>
  <si>
    <t>Видатків на  допомогу по безробіттю,тис. грн</t>
  </si>
  <si>
    <t>Середній термін ДБ, днів</t>
  </si>
  <si>
    <t>Питома вага довготривалого безробіття</t>
  </si>
  <si>
    <r>
      <t>Усього навчалося у звітному періоді в т.ч</t>
    </r>
    <r>
      <rPr>
        <b/>
        <i/>
        <sz val="10"/>
        <rFont val="Times New Roman"/>
        <family val="1"/>
        <charset val="204"/>
      </rPr>
      <t>. (план-267)</t>
    </r>
  </si>
  <si>
    <t>% до завдання Фонду (річний-267)</t>
  </si>
  <si>
    <r>
      <t xml:space="preserve">% до Програми зайнятості:місто - </t>
    </r>
    <r>
      <rPr>
        <b/>
        <sz val="10"/>
        <rFont val="Times New Roman"/>
        <family val="1"/>
        <charset val="204"/>
      </rPr>
      <t>125</t>
    </r>
    <r>
      <rPr>
        <sz val="10"/>
        <rFont val="Times New Roman"/>
        <family val="1"/>
        <charset val="204"/>
      </rPr>
      <t xml:space="preserve">, район - </t>
    </r>
    <r>
      <rPr>
        <b/>
        <sz val="10"/>
        <rFont val="Times New Roman"/>
        <family val="1"/>
        <charset val="204"/>
      </rPr>
      <t>225,загальна-350</t>
    </r>
  </si>
  <si>
    <t>Закінчили навчання</t>
  </si>
  <si>
    <t>Працевлаштовано після закінчення навчання</t>
  </si>
  <si>
    <t>Рівень працевлаштування після навчання</t>
  </si>
  <si>
    <t>Навчалося осіб з інвалідністю</t>
  </si>
  <si>
    <t>Навчалься ВПО</t>
  </si>
  <si>
    <t>Навчалося АТО</t>
  </si>
  <si>
    <r>
      <t xml:space="preserve">Направлено на профнавчання:       </t>
    </r>
    <r>
      <rPr>
        <i/>
        <sz val="10"/>
        <rFont val="Times New Roman"/>
        <family val="1"/>
        <charset val="204"/>
      </rPr>
      <t xml:space="preserve">                   </t>
    </r>
  </si>
  <si>
    <t>стажування на виробництві/курси цільового призначення</t>
  </si>
  <si>
    <t>індивідуальне навчання</t>
  </si>
  <si>
    <t>Навчаються станом на 1 число:</t>
  </si>
  <si>
    <t>Чисельність осіб, охопленими профорієнтаційними послугами ( всього)</t>
  </si>
  <si>
    <t>Надано послуг всього</t>
  </si>
  <si>
    <t>Чисельність осіб, охопленими профорієнтаційними послугами (незайняте населення)</t>
  </si>
  <si>
    <t>Надано послуг ( незайнятому населенню)</t>
  </si>
  <si>
    <t>Рівень охоплення профорієнтаційними послугами безробітних,%</t>
  </si>
  <si>
    <t xml:space="preserve">Проведено інформаційних заходів                      </t>
  </si>
  <si>
    <t>Видано ваучерів</t>
  </si>
  <si>
    <t>% до завдання Фонду (1)</t>
  </si>
  <si>
    <t>Отримали одноразову виплату допомоги</t>
  </si>
  <si>
    <t>% до завдання Фонду (4)</t>
  </si>
  <si>
    <r>
      <t xml:space="preserve">% до Програми зайнятості:місто - 24, район -10, </t>
    </r>
    <r>
      <rPr>
        <b/>
        <sz val="10"/>
        <rFont val="Times New Roman"/>
        <family val="1"/>
        <charset val="204"/>
      </rPr>
      <t>загальна-34</t>
    </r>
  </si>
  <si>
    <t>особи з інвалідністю</t>
  </si>
  <si>
    <t>Видатків на  одноразову ДБ,тис.грн.</t>
  </si>
  <si>
    <t>Працевлаштовано на робочі  місця з компенсац. Єдиного внеску</t>
  </si>
  <si>
    <t>єдиний внес для молоді</t>
  </si>
  <si>
    <t>% до завдання Фонду (11)</t>
  </si>
  <si>
    <t>1) соціально незахищених осіб</t>
  </si>
  <si>
    <t>2) довготривалих безробітних</t>
  </si>
  <si>
    <t>3) інваліди</t>
  </si>
  <si>
    <t>Видатків на компенсацію,тис.грн.</t>
  </si>
  <si>
    <t>Взяло участь в громадських / тимчасових роботах. З них:</t>
  </si>
  <si>
    <t>% до завдання Фонду (509)</t>
  </si>
  <si>
    <r>
      <t xml:space="preserve">% до Програми зайнятості:місто - </t>
    </r>
    <r>
      <rPr>
        <b/>
        <sz val="10"/>
        <rFont val="Times New Roman"/>
        <family val="1"/>
        <charset val="204"/>
      </rPr>
      <t>436</t>
    </r>
    <r>
      <rPr>
        <sz val="10"/>
        <rFont val="Times New Roman"/>
        <family val="1"/>
        <charset val="204"/>
      </rPr>
      <t>, район -</t>
    </r>
    <r>
      <rPr>
        <b/>
        <sz val="10"/>
        <rFont val="Times New Roman"/>
        <family val="1"/>
        <charset val="204"/>
      </rPr>
      <t>187, загальна-623</t>
    </r>
  </si>
  <si>
    <t>Видатків на гром. роботи, тис.грн.</t>
  </si>
  <si>
    <t xml:space="preserve">Кількість вільних робочих місць на кінець м-ця </t>
  </si>
  <si>
    <t>кількість вакансій усього</t>
  </si>
  <si>
    <t>з них для укомплектув ання ДСЗ</t>
  </si>
  <si>
    <t>Кількість укомплектованих вакансій</t>
  </si>
  <si>
    <t>Рівень укомплектування вакансій,%</t>
  </si>
  <si>
    <t>Середня тривалість укомплектування вакансій, дні</t>
  </si>
  <si>
    <t>Кількість безробітних, що претендують на 1 робоче місце</t>
  </si>
  <si>
    <t>Передбачається вивільнити: особи</t>
  </si>
  <si>
    <t>Кількість фізичних осіб – діючих з н/п:</t>
  </si>
  <si>
    <t>Кількість діючих ПОУ:</t>
  </si>
  <si>
    <t>Проведено семінарів з роботодавцями/осіб</t>
  </si>
  <si>
    <t>12/45</t>
  </si>
  <si>
    <t>30/140</t>
  </si>
  <si>
    <t>Кількість перевірок ПОУ:</t>
  </si>
  <si>
    <t xml:space="preserve">Всього видатків тис.грн. </t>
  </si>
  <si>
    <t>Кількість публікацій у ЗМІ, радіо, телебачення, інтернетвидання</t>
  </si>
  <si>
    <t>19/8/51/36</t>
  </si>
  <si>
    <t>12/0/82/9</t>
  </si>
  <si>
    <t>Директор МРЦЗ</t>
  </si>
  <si>
    <t>Красова Л.А.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</si>
</sst>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rgb="FF424242"/>
      <name val="Arial"/>
      <family val="2"/>
      <charset val="204"/>
    </font>
    <font>
      <i/>
      <sz val="10"/>
      <name val="Times New Roman"/>
      <family val="1"/>
      <charset val="204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shrinkToFi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justify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vertical="top"/>
    </xf>
    <xf numFmtId="164" fontId="1" fillId="2" borderId="2" xfId="0" applyNumberFormat="1" applyFont="1" applyFill="1" applyBorder="1" applyAlignment="1">
      <alignment vertical="top" wrapText="1"/>
    </xf>
    <xf numFmtId="1" fontId="1" fillId="2" borderId="2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2" xfId="0" applyFont="1" applyFill="1" applyBorder="1" applyAlignment="1"/>
    <xf numFmtId="164" fontId="1" fillId="2" borderId="2" xfId="0" applyNumberFormat="1" applyFont="1" applyFill="1" applyBorder="1" applyAlignment="1"/>
    <xf numFmtId="2" fontId="1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4" fillId="2" borderId="2" xfId="0" applyFont="1" applyFill="1" applyBorder="1" applyAlignment="1"/>
    <xf numFmtId="1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vertical="top"/>
    </xf>
    <xf numFmtId="0" fontId="1" fillId="0" borderId="0" xfId="0" applyFont="1" applyBorder="1" applyAlignment="1">
      <alignment shrinkToFit="1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7"/>
  <sheetViews>
    <sheetView tabSelected="1" zoomScaleNormal="100" workbookViewId="0">
      <selection activeCell="K8" sqref="K8"/>
    </sheetView>
  </sheetViews>
  <sheetFormatPr defaultRowHeight="15"/>
  <cols>
    <col min="1" max="1" width="29.285156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2" t="s">
        <v>2</v>
      </c>
      <c r="B3" s="2"/>
      <c r="C3" s="2"/>
      <c r="D3" s="2"/>
      <c r="E3" s="2"/>
      <c r="F3" s="2"/>
      <c r="G3" s="2"/>
    </row>
    <row r="4" spans="1:7">
      <c r="A4" s="3"/>
      <c r="B4" s="4">
        <v>2017</v>
      </c>
      <c r="C4" s="5"/>
      <c r="D4" s="6"/>
      <c r="E4" s="4">
        <v>2016</v>
      </c>
      <c r="F4" s="5"/>
      <c r="G4" s="6"/>
    </row>
    <row r="5" spans="1:7" ht="51">
      <c r="A5" s="3"/>
      <c r="B5" s="7" t="s">
        <v>3</v>
      </c>
      <c r="C5" s="7" t="s">
        <v>4</v>
      </c>
      <c r="D5" s="7" t="s">
        <v>5</v>
      </c>
      <c r="E5" s="8" t="s">
        <v>3</v>
      </c>
      <c r="F5" s="8" t="s">
        <v>6</v>
      </c>
      <c r="G5" s="8" t="s">
        <v>7</v>
      </c>
    </row>
    <row r="6" spans="1:7" ht="32.25" customHeight="1">
      <c r="A6" s="9" t="s">
        <v>8</v>
      </c>
      <c r="B6" s="10">
        <v>1294</v>
      </c>
      <c r="C6" s="10">
        <f>SUM(B6,-D6)</f>
        <v>645</v>
      </c>
      <c r="D6" s="11">
        <v>649</v>
      </c>
      <c r="E6" s="10">
        <v>1250</v>
      </c>
      <c r="F6" s="11">
        <v>691</v>
      </c>
      <c r="G6" s="11">
        <v>559</v>
      </c>
    </row>
    <row r="7" spans="1:7" ht="19.5" customHeight="1">
      <c r="A7" s="9" t="s">
        <v>9</v>
      </c>
      <c r="B7" s="10">
        <v>920</v>
      </c>
      <c r="C7" s="10">
        <f>B7-D7</f>
        <v>423</v>
      </c>
      <c r="D7" s="11">
        <v>497</v>
      </c>
      <c r="E7" s="10">
        <v>1025</v>
      </c>
      <c r="F7" s="11">
        <v>542</v>
      </c>
      <c r="G7" s="11">
        <v>483</v>
      </c>
    </row>
    <row r="8" spans="1:7" ht="24.75" customHeight="1">
      <c r="A8" s="12" t="s">
        <v>10</v>
      </c>
      <c r="B8" s="10">
        <v>50</v>
      </c>
      <c r="C8" s="10">
        <f>SUM(B8,-D8)</f>
        <v>29</v>
      </c>
      <c r="D8" s="11">
        <v>21</v>
      </c>
      <c r="E8" s="10">
        <v>42</v>
      </c>
      <c r="F8" s="11">
        <v>23</v>
      </c>
      <c r="G8" s="11">
        <v>19</v>
      </c>
    </row>
    <row r="9" spans="1:7" ht="31.5" customHeight="1">
      <c r="A9" s="9" t="s">
        <v>11</v>
      </c>
      <c r="B9" s="10">
        <v>1071</v>
      </c>
      <c r="C9" s="10">
        <f>B9-D9</f>
        <v>672</v>
      </c>
      <c r="D9" s="11">
        <v>399</v>
      </c>
      <c r="E9" s="10">
        <v>835</v>
      </c>
      <c r="F9" s="10">
        <v>495</v>
      </c>
      <c r="G9" s="10">
        <v>340</v>
      </c>
    </row>
    <row r="10" spans="1:7" ht="25.5">
      <c r="A10" s="12" t="s">
        <v>12</v>
      </c>
      <c r="B10" s="10">
        <v>6</v>
      </c>
      <c r="C10" s="10">
        <f>B10-D10</f>
        <v>3</v>
      </c>
      <c r="D10" s="11">
        <v>3</v>
      </c>
      <c r="E10" s="10">
        <v>3</v>
      </c>
      <c r="F10" s="10">
        <v>2</v>
      </c>
      <c r="G10" s="10">
        <v>1</v>
      </c>
    </row>
    <row r="11" spans="1:7" ht="25.5">
      <c r="A11" s="12" t="s">
        <v>13</v>
      </c>
      <c r="B11" s="10">
        <v>18</v>
      </c>
      <c r="C11" s="10">
        <f>B11-D11</f>
        <v>10</v>
      </c>
      <c r="D11" s="11">
        <v>8</v>
      </c>
      <c r="E11" s="10">
        <v>28</v>
      </c>
      <c r="F11" s="10">
        <v>14</v>
      </c>
      <c r="G11" s="10">
        <v>14</v>
      </c>
    </row>
    <row r="12" spans="1:7" ht="22.5" customHeight="1">
      <c r="A12" s="12" t="s">
        <v>14</v>
      </c>
      <c r="B12" s="10">
        <v>722</v>
      </c>
      <c r="C12" s="10">
        <f>B12-D12</f>
        <v>412</v>
      </c>
      <c r="D12" s="10">
        <v>310</v>
      </c>
      <c r="E12" s="10">
        <v>711</v>
      </c>
      <c r="F12" s="10">
        <v>401</v>
      </c>
      <c r="G12" s="10">
        <v>310</v>
      </c>
    </row>
    <row r="13" spans="1:7" ht="29.25" customHeight="1">
      <c r="A13" s="12" t="s">
        <v>15</v>
      </c>
      <c r="B13" s="10">
        <v>26</v>
      </c>
      <c r="C13" s="10">
        <f>B13-D13</f>
        <v>23</v>
      </c>
      <c r="D13" s="11">
        <v>3</v>
      </c>
      <c r="E13" s="10">
        <v>30</v>
      </c>
      <c r="F13" s="10">
        <v>22</v>
      </c>
      <c r="G13" s="10">
        <v>8</v>
      </c>
    </row>
    <row r="14" spans="1:7" ht="22.5" customHeight="1">
      <c r="A14" s="12" t="s">
        <v>16</v>
      </c>
      <c r="B14" s="10">
        <v>39</v>
      </c>
      <c r="C14" s="10"/>
      <c r="D14" s="11"/>
      <c r="E14" s="10">
        <v>48</v>
      </c>
      <c r="F14" s="10"/>
      <c r="G14" s="10"/>
    </row>
    <row r="15" spans="1:7" ht="31.5" customHeight="1">
      <c r="A15" s="9" t="s">
        <v>17</v>
      </c>
      <c r="B15" s="10">
        <v>2365</v>
      </c>
      <c r="C15" s="10">
        <f t="shared" ref="C15:C26" si="0">B15-D15</f>
        <v>1379</v>
      </c>
      <c r="D15" s="10">
        <v>986</v>
      </c>
      <c r="E15" s="10">
        <v>2085</v>
      </c>
      <c r="F15" s="10">
        <v>1186</v>
      </c>
      <c r="G15" s="10">
        <v>899</v>
      </c>
    </row>
    <row r="16" spans="1:7" ht="25.5">
      <c r="A16" s="12" t="s">
        <v>9</v>
      </c>
      <c r="B16" s="10">
        <v>1642</v>
      </c>
      <c r="C16" s="10">
        <f t="shared" si="0"/>
        <v>882</v>
      </c>
      <c r="D16" s="10">
        <v>760</v>
      </c>
      <c r="E16" s="10">
        <v>1736</v>
      </c>
      <c r="F16" s="10">
        <v>943</v>
      </c>
      <c r="G16" s="10">
        <v>793</v>
      </c>
    </row>
    <row r="17" spans="1:7" ht="38.25">
      <c r="A17" s="12" t="s">
        <v>18</v>
      </c>
      <c r="B17" s="10">
        <v>1182</v>
      </c>
      <c r="C17" s="10">
        <f t="shared" si="0"/>
        <v>712</v>
      </c>
      <c r="D17" s="10">
        <v>470</v>
      </c>
      <c r="E17" s="10">
        <v>1079</v>
      </c>
      <c r="F17" s="10">
        <v>597</v>
      </c>
      <c r="G17" s="10">
        <v>482</v>
      </c>
    </row>
    <row r="18" spans="1:7" ht="38.25">
      <c r="A18" s="12" t="s">
        <v>19</v>
      </c>
      <c r="B18" s="10">
        <v>917</v>
      </c>
      <c r="C18" s="10">
        <f t="shared" si="0"/>
        <v>589</v>
      </c>
      <c r="D18" s="10">
        <v>328</v>
      </c>
      <c r="E18" s="13">
        <v>865</v>
      </c>
      <c r="F18" s="10">
        <v>608</v>
      </c>
      <c r="G18" s="10">
        <v>257</v>
      </c>
    </row>
    <row r="19" spans="1:7" ht="38.25">
      <c r="A19" s="12" t="s">
        <v>20</v>
      </c>
      <c r="B19" s="10">
        <v>772</v>
      </c>
      <c r="C19" s="10">
        <f t="shared" si="0"/>
        <v>445</v>
      </c>
      <c r="D19" s="10">
        <v>327</v>
      </c>
      <c r="E19" s="10">
        <v>630</v>
      </c>
      <c r="F19" s="10">
        <v>352</v>
      </c>
      <c r="G19" s="10">
        <v>278</v>
      </c>
    </row>
    <row r="20" spans="1:7" ht="27.75" customHeight="1">
      <c r="A20" s="12" t="s">
        <v>21</v>
      </c>
      <c r="B20" s="10">
        <v>9</v>
      </c>
      <c r="C20" s="10">
        <f t="shared" si="0"/>
        <v>5</v>
      </c>
      <c r="D20" s="10">
        <v>4</v>
      </c>
      <c r="E20" s="10">
        <v>17</v>
      </c>
      <c r="F20" s="10">
        <v>9</v>
      </c>
      <c r="G20" s="10">
        <v>8</v>
      </c>
    </row>
    <row r="21" spans="1:7" ht="26.25" customHeight="1">
      <c r="A21" s="12" t="s">
        <v>22</v>
      </c>
      <c r="B21" s="10">
        <v>77</v>
      </c>
      <c r="C21" s="10">
        <f>B21-D21</f>
        <v>40</v>
      </c>
      <c r="D21" s="10">
        <v>37</v>
      </c>
      <c r="E21" s="10">
        <v>56</v>
      </c>
      <c r="F21" s="10">
        <v>30</v>
      </c>
      <c r="G21" s="10">
        <v>26</v>
      </c>
    </row>
    <row r="22" spans="1:7" ht="24" customHeight="1">
      <c r="A22" s="12" t="s">
        <v>23</v>
      </c>
      <c r="B22" s="10">
        <v>73</v>
      </c>
      <c r="C22" s="10">
        <f t="shared" si="0"/>
        <v>47</v>
      </c>
      <c r="D22" s="10">
        <v>26</v>
      </c>
      <c r="E22" s="10">
        <v>80</v>
      </c>
      <c r="F22" s="10">
        <v>50</v>
      </c>
      <c r="G22" s="10">
        <v>30</v>
      </c>
    </row>
    <row r="23" spans="1:7" ht="21" customHeight="1">
      <c r="A23" s="9" t="s">
        <v>24</v>
      </c>
      <c r="B23" s="10">
        <v>731</v>
      </c>
      <c r="C23" s="10">
        <f t="shared" si="0"/>
        <v>420</v>
      </c>
      <c r="D23" s="11">
        <v>311</v>
      </c>
      <c r="E23" s="10">
        <v>550</v>
      </c>
      <c r="F23" s="10">
        <v>287</v>
      </c>
      <c r="G23" s="10">
        <v>263</v>
      </c>
    </row>
    <row r="24" spans="1:7" ht="37.5" customHeight="1">
      <c r="A24" s="12" t="s">
        <v>25</v>
      </c>
      <c r="B24" s="10">
        <v>51</v>
      </c>
      <c r="C24" s="10">
        <f t="shared" si="0"/>
        <v>34</v>
      </c>
      <c r="D24" s="11">
        <v>17</v>
      </c>
      <c r="E24" s="10">
        <v>63</v>
      </c>
      <c r="F24" s="10">
        <v>37</v>
      </c>
      <c r="G24" s="10">
        <v>26</v>
      </c>
    </row>
    <row r="25" spans="1:7" ht="25.5">
      <c r="A25" s="12" t="s">
        <v>26</v>
      </c>
      <c r="B25" s="10">
        <v>360</v>
      </c>
      <c r="C25" s="10">
        <f>B25-D25</f>
        <v>256</v>
      </c>
      <c r="D25" s="11">
        <v>104</v>
      </c>
      <c r="E25" s="10">
        <v>178</v>
      </c>
      <c r="F25" s="10">
        <v>113</v>
      </c>
      <c r="G25" s="10">
        <v>65</v>
      </c>
    </row>
    <row r="26" spans="1:7" ht="25.5">
      <c r="A26" s="12" t="s">
        <v>27</v>
      </c>
      <c r="B26" s="10">
        <v>320</v>
      </c>
      <c r="C26" s="10">
        <f t="shared" si="0"/>
        <v>130</v>
      </c>
      <c r="D26" s="11">
        <v>190</v>
      </c>
      <c r="E26" s="10">
        <v>309</v>
      </c>
      <c r="F26" s="10">
        <v>111</v>
      </c>
      <c r="G26" s="10">
        <v>198</v>
      </c>
    </row>
    <row r="27" spans="1:7" ht="24.75" customHeight="1">
      <c r="A27" s="12" t="s">
        <v>28</v>
      </c>
      <c r="B27" s="14">
        <f>B23/1071%</f>
        <v>68.253968253968253</v>
      </c>
      <c r="C27" s="10"/>
      <c r="D27" s="11"/>
      <c r="E27" s="14">
        <v>57.29</v>
      </c>
      <c r="F27" s="10"/>
      <c r="G27" s="10"/>
    </row>
    <row r="28" spans="1:7" ht="33" customHeight="1">
      <c r="A28" s="12" t="s">
        <v>29</v>
      </c>
      <c r="B28" s="14">
        <f>B23/550%</f>
        <v>132.90909090909091</v>
      </c>
      <c r="C28" s="10"/>
      <c r="D28" s="11"/>
      <c r="E28" s="10">
        <v>97.35</v>
      </c>
      <c r="F28" s="10"/>
      <c r="G28" s="10"/>
    </row>
    <row r="29" spans="1:7" ht="33.75" customHeight="1">
      <c r="A29" s="12" t="s">
        <v>30</v>
      </c>
      <c r="B29" s="14">
        <f>B23/1370%</f>
        <v>53.357664233576642</v>
      </c>
      <c r="C29" s="14">
        <f>C23/836%</f>
        <v>50.239234449760772</v>
      </c>
      <c r="D29" s="15">
        <f>D23/534%</f>
        <v>58.239700374531836</v>
      </c>
      <c r="E29" s="14">
        <v>40.15</v>
      </c>
      <c r="F29" s="10">
        <v>34.090000000000003</v>
      </c>
      <c r="G29" s="10">
        <v>49.81</v>
      </c>
    </row>
    <row r="30" spans="1:7" ht="34.5" customHeight="1">
      <c r="A30" s="9" t="s">
        <v>31</v>
      </c>
      <c r="B30" s="14">
        <f>(B26+B24)/B16%</f>
        <v>22.594397076735685</v>
      </c>
      <c r="C30" s="14">
        <f>(C26+C24)/C16%</f>
        <v>18.594104308390023</v>
      </c>
      <c r="D30" s="15">
        <f>(D26+D24)/D16%</f>
        <v>27.236842105263158</v>
      </c>
      <c r="E30" s="10">
        <v>21.4</v>
      </c>
      <c r="F30" s="10">
        <v>11.77</v>
      </c>
      <c r="G30" s="10">
        <v>24.97</v>
      </c>
    </row>
    <row r="31" spans="1:7" ht="21.75" customHeight="1">
      <c r="A31" s="9" t="s">
        <v>32</v>
      </c>
      <c r="B31" s="16">
        <f>B23/B15%</f>
        <v>30.90909090909091</v>
      </c>
      <c r="C31" s="16">
        <f>PRODUCT(C23,1/C15,100)</f>
        <v>30.456852791878177</v>
      </c>
      <c r="D31" s="16">
        <f>PRODUCT(D23,1/D15,100)</f>
        <v>31.541582150101423</v>
      </c>
      <c r="E31" s="10">
        <v>26.4</v>
      </c>
      <c r="F31" s="10">
        <v>24.2</v>
      </c>
      <c r="G31" s="10">
        <v>29.3</v>
      </c>
    </row>
    <row r="32" spans="1:7" ht="23.25" customHeight="1">
      <c r="A32" s="12" t="s">
        <v>33</v>
      </c>
      <c r="B32" s="17">
        <v>330</v>
      </c>
      <c r="C32" s="17">
        <f t="shared" ref="C32:C37" si="1">B32-D32</f>
        <v>220</v>
      </c>
      <c r="D32" s="17">
        <v>110</v>
      </c>
      <c r="E32" s="10">
        <v>209</v>
      </c>
      <c r="F32" s="10">
        <v>122</v>
      </c>
      <c r="G32" s="10">
        <v>87</v>
      </c>
    </row>
    <row r="33" spans="1:7" ht="15.75" customHeight="1">
      <c r="A33" s="12" t="s">
        <v>34</v>
      </c>
      <c r="B33" s="17">
        <v>227</v>
      </c>
      <c r="C33" s="17">
        <f t="shared" si="1"/>
        <v>145</v>
      </c>
      <c r="D33" s="17">
        <v>82</v>
      </c>
      <c r="E33" s="17">
        <v>157</v>
      </c>
      <c r="F33" s="17">
        <v>96</v>
      </c>
      <c r="G33" s="17">
        <v>61</v>
      </c>
    </row>
    <row r="34" spans="1:7" ht="20.25" customHeight="1">
      <c r="A34" s="12" t="s">
        <v>35</v>
      </c>
      <c r="B34" s="17">
        <v>1</v>
      </c>
      <c r="C34" s="17">
        <f t="shared" si="1"/>
        <v>1</v>
      </c>
      <c r="D34" s="17">
        <v>0</v>
      </c>
      <c r="E34" s="17">
        <v>4</v>
      </c>
      <c r="F34" s="17">
        <v>1</v>
      </c>
      <c r="G34" s="17">
        <v>3</v>
      </c>
    </row>
    <row r="35" spans="1:7" ht="23.25" customHeight="1">
      <c r="A35" s="12" t="s">
        <v>36</v>
      </c>
      <c r="B35" s="17">
        <v>10</v>
      </c>
      <c r="C35" s="17">
        <f t="shared" si="1"/>
        <v>5</v>
      </c>
      <c r="D35" s="17">
        <v>5</v>
      </c>
      <c r="E35" s="17">
        <v>11</v>
      </c>
      <c r="F35" s="17">
        <v>8</v>
      </c>
      <c r="G35" s="17">
        <v>3</v>
      </c>
    </row>
    <row r="36" spans="1:7" ht="31.5" customHeight="1">
      <c r="A36" s="12" t="s">
        <v>37</v>
      </c>
      <c r="B36" s="10">
        <v>5</v>
      </c>
      <c r="C36" s="10">
        <f t="shared" si="1"/>
        <v>1</v>
      </c>
      <c r="D36" s="11">
        <v>4</v>
      </c>
      <c r="E36" s="17">
        <v>11</v>
      </c>
      <c r="F36" s="17">
        <v>6</v>
      </c>
      <c r="G36" s="17">
        <v>5</v>
      </c>
    </row>
    <row r="37" spans="1:7" ht="25.5">
      <c r="A37" s="12" t="s">
        <v>9</v>
      </c>
      <c r="B37" s="10">
        <v>4</v>
      </c>
      <c r="C37" s="10">
        <f t="shared" si="1"/>
        <v>1</v>
      </c>
      <c r="D37" s="11">
        <v>3</v>
      </c>
      <c r="E37" s="10">
        <v>10</v>
      </c>
      <c r="F37" s="10">
        <v>5</v>
      </c>
      <c r="G37" s="10">
        <v>5</v>
      </c>
    </row>
    <row r="38" spans="1:7" ht="29.25" customHeight="1">
      <c r="A38" s="9" t="s">
        <v>38</v>
      </c>
      <c r="B38" s="16">
        <f>PRODUCT(B36,1/B22,100)</f>
        <v>6.8493150684931505</v>
      </c>
      <c r="C38" s="16">
        <f>PRODUCT(C36,1/C22,100)</f>
        <v>2.1276595744680851</v>
      </c>
      <c r="D38" s="16">
        <f>D36/D22%</f>
        <v>15.384615384615383</v>
      </c>
      <c r="E38" s="10">
        <v>13.8</v>
      </c>
      <c r="F38" s="10">
        <v>12</v>
      </c>
      <c r="G38" s="10">
        <v>16.7</v>
      </c>
    </row>
    <row r="39" spans="1:7" ht="20.25" customHeight="1">
      <c r="A39" s="12" t="s">
        <v>39</v>
      </c>
      <c r="B39" s="10">
        <v>191</v>
      </c>
      <c r="C39" s="10">
        <f>B39-D39</f>
        <v>106</v>
      </c>
      <c r="D39" s="11">
        <v>85</v>
      </c>
      <c r="E39" s="17">
        <v>136</v>
      </c>
      <c r="F39" s="17">
        <v>65</v>
      </c>
      <c r="G39" s="17">
        <v>71</v>
      </c>
    </row>
    <row r="40" spans="1:7" ht="33.75" customHeight="1">
      <c r="A40" s="9" t="s">
        <v>40</v>
      </c>
      <c r="B40" s="16">
        <f>PRODUCT(B39,1/B19,100)</f>
        <v>24.740932642487049</v>
      </c>
      <c r="C40" s="16">
        <f>PRODUCT(C39,1/C19,100)</f>
        <v>23.820224719101127</v>
      </c>
      <c r="D40" s="16">
        <f>PRODUCT(D39,1/D19,100)</f>
        <v>25.993883792048926</v>
      </c>
      <c r="E40" s="16">
        <v>21.6</v>
      </c>
      <c r="F40" s="16">
        <v>18.5</v>
      </c>
      <c r="G40" s="16">
        <v>25.5</v>
      </c>
    </row>
    <row r="41" spans="1:7" ht="25.5" customHeight="1">
      <c r="A41" s="9" t="s">
        <v>41</v>
      </c>
      <c r="B41" s="10">
        <v>495</v>
      </c>
      <c r="C41" s="10">
        <f>B41-D41</f>
        <v>285</v>
      </c>
      <c r="D41" s="10">
        <v>210</v>
      </c>
      <c r="E41" s="10">
        <v>516</v>
      </c>
      <c r="F41" s="10">
        <v>332</v>
      </c>
      <c r="G41" s="10">
        <v>184</v>
      </c>
    </row>
    <row r="42" spans="1:7" ht="29.25" customHeight="1">
      <c r="A42" s="9" t="s">
        <v>42</v>
      </c>
      <c r="B42" s="16">
        <f>B41/B16%</f>
        <v>30.14616321559074</v>
      </c>
      <c r="C42" s="10"/>
      <c r="D42" s="10"/>
      <c r="E42" s="16">
        <v>29.7</v>
      </c>
      <c r="F42" s="10"/>
      <c r="G42" s="10"/>
    </row>
    <row r="43" spans="1:7" ht="30.75" customHeight="1">
      <c r="A43" s="12" t="s">
        <v>43</v>
      </c>
      <c r="B43" s="10">
        <v>1227</v>
      </c>
      <c r="C43" s="10">
        <f t="shared" ref="C43:C52" si="2">B43-D43</f>
        <v>731</v>
      </c>
      <c r="D43" s="10">
        <v>496</v>
      </c>
      <c r="E43" s="17">
        <v>1159</v>
      </c>
      <c r="F43" s="10">
        <v>664</v>
      </c>
      <c r="G43" s="10">
        <v>495</v>
      </c>
    </row>
    <row r="44" spans="1:7" ht="25.5">
      <c r="A44" s="12" t="s">
        <v>44</v>
      </c>
      <c r="B44" s="10">
        <v>451</v>
      </c>
      <c r="C44" s="10">
        <f t="shared" si="2"/>
        <v>298</v>
      </c>
      <c r="D44" s="10">
        <v>153</v>
      </c>
      <c r="E44" s="10">
        <v>311</v>
      </c>
      <c r="F44" s="10">
        <v>201</v>
      </c>
      <c r="G44" s="10">
        <v>110</v>
      </c>
    </row>
    <row r="45" spans="1:7">
      <c r="A45" s="12" t="s">
        <v>45</v>
      </c>
      <c r="B45" s="10">
        <v>4</v>
      </c>
      <c r="C45" s="10">
        <f t="shared" si="2"/>
        <v>3</v>
      </c>
      <c r="D45" s="10">
        <v>1</v>
      </c>
      <c r="E45" s="10">
        <v>5</v>
      </c>
      <c r="F45" s="10">
        <v>3</v>
      </c>
      <c r="G45" s="10">
        <v>2</v>
      </c>
    </row>
    <row r="46" spans="1:7">
      <c r="A46" s="12" t="s">
        <v>46</v>
      </c>
      <c r="B46" s="10">
        <v>35</v>
      </c>
      <c r="C46" s="10">
        <f>B46-D46</f>
        <v>19</v>
      </c>
      <c r="D46" s="10">
        <v>16</v>
      </c>
      <c r="E46" s="10">
        <v>34</v>
      </c>
      <c r="F46" s="10">
        <v>18</v>
      </c>
      <c r="G46" s="10">
        <v>16</v>
      </c>
    </row>
    <row r="47" spans="1:7" ht="25.5">
      <c r="A47" s="9" t="s">
        <v>47</v>
      </c>
      <c r="B47" s="10">
        <v>776</v>
      </c>
      <c r="C47" s="10">
        <f t="shared" si="2"/>
        <v>433</v>
      </c>
      <c r="D47" s="10">
        <v>343</v>
      </c>
      <c r="E47" s="10">
        <v>848</v>
      </c>
      <c r="F47" s="10">
        <v>463</v>
      </c>
      <c r="G47" s="10">
        <v>385</v>
      </c>
    </row>
    <row r="48" spans="1:7">
      <c r="A48" s="12" t="s">
        <v>48</v>
      </c>
      <c r="B48" s="10">
        <v>389</v>
      </c>
      <c r="C48" s="10">
        <f t="shared" si="2"/>
        <v>237</v>
      </c>
      <c r="D48" s="10">
        <v>152</v>
      </c>
      <c r="E48" s="10">
        <v>437</v>
      </c>
      <c r="F48" s="10">
        <v>240</v>
      </c>
      <c r="G48" s="10">
        <v>197</v>
      </c>
    </row>
    <row r="49" spans="1:7" ht="23.25" customHeight="1">
      <c r="A49" s="12" t="s">
        <v>49</v>
      </c>
      <c r="B49" s="10">
        <v>268</v>
      </c>
      <c r="C49" s="10">
        <f t="shared" si="2"/>
        <v>171</v>
      </c>
      <c r="D49" s="10">
        <v>97</v>
      </c>
      <c r="E49" s="10">
        <v>327</v>
      </c>
      <c r="F49" s="10">
        <v>215</v>
      </c>
      <c r="G49" s="10">
        <v>112</v>
      </c>
    </row>
    <row r="50" spans="1:7" ht="19.5" customHeight="1">
      <c r="A50" s="12" t="s">
        <v>50</v>
      </c>
      <c r="B50" s="10">
        <v>0</v>
      </c>
      <c r="C50" s="10">
        <v>0</v>
      </c>
      <c r="D50" s="10"/>
      <c r="E50" s="10">
        <v>0</v>
      </c>
      <c r="F50" s="10"/>
      <c r="G50" s="10"/>
    </row>
    <row r="51" spans="1:7" ht="24" customHeight="1">
      <c r="A51" s="12" t="s">
        <v>51</v>
      </c>
      <c r="B51" s="10">
        <v>308</v>
      </c>
      <c r="C51" s="10">
        <f t="shared" si="2"/>
        <v>169</v>
      </c>
      <c r="D51" s="10">
        <v>139</v>
      </c>
      <c r="E51" s="10">
        <v>282</v>
      </c>
      <c r="F51" s="10">
        <v>143</v>
      </c>
      <c r="G51" s="10">
        <v>139</v>
      </c>
    </row>
    <row r="52" spans="1:7">
      <c r="A52" s="12" t="s">
        <v>52</v>
      </c>
      <c r="B52" s="10">
        <v>40</v>
      </c>
      <c r="C52" s="10">
        <f t="shared" si="2"/>
        <v>30</v>
      </c>
      <c r="D52" s="10">
        <v>10</v>
      </c>
      <c r="E52" s="10">
        <v>39</v>
      </c>
      <c r="F52" s="10">
        <v>247</v>
      </c>
      <c r="G52" s="10">
        <v>15</v>
      </c>
    </row>
    <row r="53" spans="1:7" ht="23.25" customHeight="1">
      <c r="A53" s="12" t="s">
        <v>53</v>
      </c>
      <c r="B53" s="10">
        <v>375</v>
      </c>
      <c r="C53" s="10"/>
      <c r="D53" s="10"/>
      <c r="E53" s="10">
        <v>396</v>
      </c>
      <c r="F53" s="10"/>
      <c r="G53" s="10"/>
    </row>
    <row r="54" spans="1:7" ht="24" customHeight="1">
      <c r="A54" s="12" t="s">
        <v>54</v>
      </c>
      <c r="B54" s="10">
        <v>292</v>
      </c>
      <c r="C54" s="10"/>
      <c r="D54" s="10"/>
      <c r="E54" s="10">
        <v>317</v>
      </c>
      <c r="F54" s="10"/>
      <c r="G54" s="10"/>
    </row>
    <row r="55" spans="1:7" ht="25.5">
      <c r="A55" s="12" t="s">
        <v>55</v>
      </c>
      <c r="B55" s="10">
        <v>109</v>
      </c>
      <c r="C55" s="10"/>
      <c r="D55" s="10"/>
      <c r="E55" s="10">
        <v>135</v>
      </c>
      <c r="F55" s="10"/>
      <c r="G55" s="10"/>
    </row>
    <row r="56" spans="1:7" ht="33" customHeight="1">
      <c r="A56" s="9" t="s">
        <v>56</v>
      </c>
      <c r="B56" s="10">
        <v>147</v>
      </c>
      <c r="C56" s="10"/>
      <c r="D56" s="10"/>
      <c r="E56" s="10">
        <v>141</v>
      </c>
      <c r="F56" s="10"/>
      <c r="G56" s="10"/>
    </row>
    <row r="57" spans="1:7" ht="31.5" customHeight="1">
      <c r="A57" s="9" t="s">
        <v>57</v>
      </c>
      <c r="B57" s="13">
        <v>137</v>
      </c>
      <c r="C57" s="16"/>
      <c r="D57" s="16"/>
      <c r="E57" s="18">
        <v>130</v>
      </c>
      <c r="F57" s="19"/>
      <c r="G57" s="20"/>
    </row>
    <row r="58" spans="1:7" ht="25.5">
      <c r="A58" s="12" t="s">
        <v>58</v>
      </c>
      <c r="B58" s="14">
        <v>1821.4</v>
      </c>
      <c r="C58" s="14"/>
      <c r="D58" s="14"/>
      <c r="E58" s="19">
        <v>1442</v>
      </c>
      <c r="F58" s="21"/>
      <c r="G58" s="21"/>
    </row>
    <row r="59" spans="1:7" ht="25.5">
      <c r="A59" s="12" t="s">
        <v>59</v>
      </c>
      <c r="B59" s="10">
        <v>603</v>
      </c>
      <c r="C59" s="10">
        <f>B59-D59</f>
        <v>338</v>
      </c>
      <c r="D59" s="10">
        <v>265</v>
      </c>
      <c r="E59" s="10">
        <v>661</v>
      </c>
      <c r="F59" s="10"/>
      <c r="G59" s="10"/>
    </row>
    <row r="60" spans="1:7" ht="24" customHeight="1">
      <c r="A60" s="12" t="s">
        <v>60</v>
      </c>
      <c r="B60" s="10">
        <v>1343</v>
      </c>
      <c r="C60" s="10"/>
      <c r="D60" s="10"/>
      <c r="E60" s="19">
        <v>1403</v>
      </c>
      <c r="F60" s="22"/>
      <c r="G60" s="22"/>
    </row>
    <row r="61" spans="1:7" ht="32.25" customHeight="1">
      <c r="A61" s="12" t="s">
        <v>61</v>
      </c>
      <c r="B61" s="14">
        <v>9177.5</v>
      </c>
      <c r="C61" s="14">
        <f>B61-D61</f>
        <v>4955.8999999999996</v>
      </c>
      <c r="D61" s="14">
        <v>4221.6000000000004</v>
      </c>
      <c r="E61" s="10">
        <v>6396</v>
      </c>
      <c r="F61" s="10"/>
      <c r="G61" s="10"/>
    </row>
    <row r="62" spans="1:7" ht="24" customHeight="1">
      <c r="A62" s="12" t="s">
        <v>62</v>
      </c>
      <c r="B62" s="17"/>
      <c r="C62" s="14"/>
      <c r="D62" s="14"/>
      <c r="E62" s="17"/>
      <c r="F62" s="14"/>
      <c r="G62" s="10"/>
    </row>
    <row r="63" spans="1:7" ht="33" customHeight="1">
      <c r="A63" s="12" t="s">
        <v>63</v>
      </c>
      <c r="B63" s="14"/>
      <c r="C63" s="14"/>
      <c r="D63" s="14"/>
      <c r="E63" s="14"/>
      <c r="F63" s="14"/>
      <c r="G63" s="10"/>
    </row>
    <row r="64" spans="1:7" ht="26.25" customHeight="1">
      <c r="A64" s="9" t="s">
        <v>64</v>
      </c>
      <c r="B64" s="10">
        <v>186</v>
      </c>
      <c r="C64" s="10">
        <f>B64-D64</f>
        <v>55</v>
      </c>
      <c r="D64" s="10">
        <v>131</v>
      </c>
      <c r="E64" s="10">
        <v>180</v>
      </c>
      <c r="F64" s="11">
        <v>50</v>
      </c>
      <c r="G64" s="17">
        <v>130</v>
      </c>
    </row>
    <row r="65" spans="1:7" ht="18.75" customHeight="1">
      <c r="A65" s="12" t="s">
        <v>65</v>
      </c>
      <c r="B65" s="14">
        <f>B64/267%</f>
        <v>69.662921348314612</v>
      </c>
      <c r="C65" s="10"/>
      <c r="D65" s="10"/>
      <c r="E65" s="10">
        <v>44.44</v>
      </c>
      <c r="F65" s="10"/>
      <c r="G65" s="10"/>
    </row>
    <row r="66" spans="1:7" ht="35.25" customHeight="1">
      <c r="A66" s="12" t="s">
        <v>66</v>
      </c>
      <c r="B66" s="14">
        <f>B64/350%</f>
        <v>53.142857142857146</v>
      </c>
      <c r="C66" s="14">
        <f>C64/125%</f>
        <v>44</v>
      </c>
      <c r="D66" s="14">
        <f>D64/225%</f>
        <v>58.222222222222221</v>
      </c>
      <c r="E66" s="10">
        <v>50.7</v>
      </c>
      <c r="F66" s="10">
        <v>39.369999999999997</v>
      </c>
      <c r="G66" s="10">
        <v>57.02</v>
      </c>
    </row>
    <row r="67" spans="1:7" ht="25.5">
      <c r="A67" s="12" t="s">
        <v>67</v>
      </c>
      <c r="B67" s="17">
        <v>182</v>
      </c>
      <c r="C67" s="17">
        <f>B67-D67</f>
        <v>52</v>
      </c>
      <c r="D67" s="17">
        <v>130</v>
      </c>
      <c r="E67" s="10">
        <v>177</v>
      </c>
      <c r="F67" s="10">
        <v>54</v>
      </c>
      <c r="G67" s="22">
        <v>123</v>
      </c>
    </row>
    <row r="68" spans="1:7" ht="36.75" customHeight="1">
      <c r="A68" s="12" t="s">
        <v>68</v>
      </c>
      <c r="B68" s="17">
        <v>149</v>
      </c>
      <c r="C68" s="17">
        <f>B68-D68</f>
        <v>39</v>
      </c>
      <c r="D68" s="17">
        <v>110</v>
      </c>
      <c r="E68" s="10">
        <v>165</v>
      </c>
      <c r="F68" s="10">
        <v>45</v>
      </c>
      <c r="G68" s="10">
        <v>120</v>
      </c>
    </row>
    <row r="69" spans="1:7" ht="31.5" customHeight="1">
      <c r="A69" s="12" t="s">
        <v>69</v>
      </c>
      <c r="B69" s="14">
        <f>B68/B67%</f>
        <v>81.868131868131869</v>
      </c>
      <c r="C69" s="14">
        <f>C68/C67%</f>
        <v>75</v>
      </c>
      <c r="D69" s="14">
        <f>D68/D67%</f>
        <v>84.615384615384613</v>
      </c>
      <c r="E69" s="10">
        <v>93.22</v>
      </c>
      <c r="F69" s="10">
        <v>83.33</v>
      </c>
      <c r="G69" s="10">
        <v>97.56</v>
      </c>
    </row>
    <row r="70" spans="1:7" ht="24" customHeight="1">
      <c r="A70" s="12" t="s">
        <v>70</v>
      </c>
      <c r="B70" s="10">
        <v>2</v>
      </c>
      <c r="C70" s="10">
        <f>B70-D70</f>
        <v>0</v>
      </c>
      <c r="D70" s="10">
        <v>2</v>
      </c>
      <c r="E70" s="10">
        <v>4</v>
      </c>
      <c r="F70" s="10">
        <v>1</v>
      </c>
      <c r="G70" s="10">
        <v>3</v>
      </c>
    </row>
    <row r="71" spans="1:7" ht="25.5">
      <c r="A71" s="12" t="s">
        <v>71</v>
      </c>
      <c r="B71" s="10">
        <v>0</v>
      </c>
      <c r="C71" s="10"/>
      <c r="D71" s="10"/>
      <c r="E71" s="10">
        <v>4</v>
      </c>
      <c r="F71" s="10">
        <v>1</v>
      </c>
      <c r="G71" s="23">
        <v>3</v>
      </c>
    </row>
    <row r="72" spans="1:7" ht="25.5">
      <c r="A72" s="12" t="s">
        <v>72</v>
      </c>
      <c r="B72" s="10">
        <v>5</v>
      </c>
      <c r="C72" s="10">
        <f t="shared" ref="C72:C80" si="3">B72-D72</f>
        <v>3</v>
      </c>
      <c r="D72" s="10">
        <v>2</v>
      </c>
      <c r="E72" s="10">
        <v>4</v>
      </c>
      <c r="F72" s="10">
        <v>4</v>
      </c>
      <c r="G72" s="10">
        <v>0</v>
      </c>
    </row>
    <row r="73" spans="1:7" ht="24" customHeight="1">
      <c r="A73" s="12" t="s">
        <v>73</v>
      </c>
      <c r="B73" s="10">
        <v>148</v>
      </c>
      <c r="C73" s="10">
        <f t="shared" si="3"/>
        <v>28</v>
      </c>
      <c r="D73" s="10">
        <v>120</v>
      </c>
      <c r="E73" s="10">
        <v>147</v>
      </c>
      <c r="F73" s="10">
        <v>31</v>
      </c>
      <c r="G73" s="10">
        <v>116</v>
      </c>
    </row>
    <row r="74" spans="1:7" ht="32.25" customHeight="1">
      <c r="A74" s="12" t="s">
        <v>74</v>
      </c>
      <c r="B74" s="13">
        <v>135</v>
      </c>
      <c r="C74" s="10">
        <f t="shared" si="3"/>
        <v>23</v>
      </c>
      <c r="D74" s="10">
        <v>112</v>
      </c>
      <c r="E74" s="10">
        <v>96</v>
      </c>
      <c r="F74" s="10">
        <v>25</v>
      </c>
      <c r="G74" s="10">
        <v>71</v>
      </c>
    </row>
    <row r="75" spans="1:7" ht="20.25" customHeight="1">
      <c r="A75" s="12" t="s">
        <v>75</v>
      </c>
      <c r="B75" s="10">
        <v>2</v>
      </c>
      <c r="C75" s="10">
        <f t="shared" si="3"/>
        <v>2</v>
      </c>
      <c r="D75" s="10">
        <v>0</v>
      </c>
      <c r="E75" s="19">
        <v>0</v>
      </c>
      <c r="F75" s="24"/>
      <c r="G75" s="10"/>
    </row>
    <row r="76" spans="1:7" ht="25.5" customHeight="1">
      <c r="A76" s="12" t="s">
        <v>76</v>
      </c>
      <c r="B76" s="10">
        <v>2</v>
      </c>
      <c r="C76" s="10">
        <f t="shared" si="3"/>
        <v>1</v>
      </c>
      <c r="D76" s="10">
        <v>1</v>
      </c>
      <c r="E76" s="19">
        <v>1</v>
      </c>
      <c r="F76" s="19">
        <v>0</v>
      </c>
      <c r="G76" s="19">
        <v>1</v>
      </c>
    </row>
    <row r="77" spans="1:7" ht="42" customHeight="1">
      <c r="A77" s="12" t="s">
        <v>77</v>
      </c>
      <c r="B77" s="10">
        <v>3607</v>
      </c>
      <c r="C77" s="10">
        <f>B77-D77</f>
        <v>2100</v>
      </c>
      <c r="D77" s="10">
        <v>1507</v>
      </c>
      <c r="E77" s="10">
        <v>4303</v>
      </c>
      <c r="F77" s="10">
        <v>2193</v>
      </c>
      <c r="G77" s="19">
        <v>2110</v>
      </c>
    </row>
    <row r="78" spans="1:7" ht="21.75" customHeight="1">
      <c r="A78" s="12" t="s">
        <v>78</v>
      </c>
      <c r="B78" s="10">
        <v>9556</v>
      </c>
      <c r="C78" s="10">
        <f t="shared" si="3"/>
        <v>7300</v>
      </c>
      <c r="D78" s="10">
        <v>2256</v>
      </c>
      <c r="E78" s="10">
        <v>9818</v>
      </c>
      <c r="F78" s="10">
        <v>4987</v>
      </c>
      <c r="G78" s="10">
        <v>4831</v>
      </c>
    </row>
    <row r="79" spans="1:7" ht="48.75" customHeight="1">
      <c r="A79" s="12" t="s">
        <v>79</v>
      </c>
      <c r="B79" s="10">
        <v>1573</v>
      </c>
      <c r="C79" s="10">
        <f t="shared" si="3"/>
        <v>820</v>
      </c>
      <c r="D79" s="10">
        <v>753</v>
      </c>
      <c r="E79" s="10">
        <v>1657</v>
      </c>
      <c r="F79" s="10">
        <v>883</v>
      </c>
      <c r="G79" s="10">
        <v>774</v>
      </c>
    </row>
    <row r="80" spans="1:7" ht="30.75" customHeight="1">
      <c r="A80" s="12" t="s">
        <v>80</v>
      </c>
      <c r="B80" s="10">
        <v>7486</v>
      </c>
      <c r="C80" s="10">
        <f t="shared" si="3"/>
        <v>4100</v>
      </c>
      <c r="D80" s="10">
        <v>3386</v>
      </c>
      <c r="E80" s="10">
        <v>7160</v>
      </c>
      <c r="F80" s="10">
        <v>3620</v>
      </c>
      <c r="G80" s="10">
        <v>3540</v>
      </c>
    </row>
    <row r="81" spans="1:7" ht="37.5" customHeight="1">
      <c r="A81" s="12" t="s">
        <v>81</v>
      </c>
      <c r="B81" s="14">
        <f>B79/B16%</f>
        <v>95.797807551766127</v>
      </c>
      <c r="C81" s="10"/>
      <c r="D81" s="10"/>
      <c r="E81" s="14">
        <v>95.45</v>
      </c>
      <c r="F81" s="10"/>
      <c r="G81" s="10"/>
    </row>
    <row r="82" spans="1:7" ht="22.5" customHeight="1">
      <c r="A82" s="12" t="s">
        <v>82</v>
      </c>
      <c r="B82" s="10">
        <v>333</v>
      </c>
      <c r="C82" s="10">
        <f>B82-D82</f>
        <v>195</v>
      </c>
      <c r="D82" s="10">
        <v>138</v>
      </c>
      <c r="E82" s="10">
        <v>382</v>
      </c>
      <c r="F82" s="10">
        <v>373</v>
      </c>
      <c r="G82" s="10">
        <v>9</v>
      </c>
    </row>
    <row r="83" spans="1:7" ht="21" customHeight="1">
      <c r="A83" s="9" t="s">
        <v>83</v>
      </c>
      <c r="B83" s="10">
        <v>0</v>
      </c>
      <c r="C83" s="10">
        <v>0</v>
      </c>
      <c r="D83" s="10"/>
      <c r="E83" s="10">
        <v>0</v>
      </c>
      <c r="F83" s="10"/>
      <c r="G83" s="10"/>
    </row>
    <row r="84" spans="1:7" ht="15" customHeight="1">
      <c r="A84" s="12" t="s">
        <v>84</v>
      </c>
      <c r="B84" s="10"/>
      <c r="C84" s="10"/>
      <c r="D84" s="10"/>
      <c r="E84" s="10"/>
      <c r="F84" s="10"/>
      <c r="G84" s="10"/>
    </row>
    <row r="85" spans="1:7" ht="30" customHeight="1">
      <c r="A85" s="9" t="s">
        <v>85</v>
      </c>
      <c r="B85" s="10">
        <v>2</v>
      </c>
      <c r="C85" s="10">
        <f>B85-D85</f>
        <v>1</v>
      </c>
      <c r="D85" s="10">
        <v>1</v>
      </c>
      <c r="E85" s="10">
        <v>4</v>
      </c>
      <c r="F85" s="10">
        <v>3</v>
      </c>
      <c r="G85" s="10">
        <v>1</v>
      </c>
    </row>
    <row r="86" spans="1:7" ht="17.25" customHeight="1">
      <c r="A86" s="12" t="s">
        <v>86</v>
      </c>
      <c r="B86" s="14">
        <f>B85/4%</f>
        <v>50</v>
      </c>
      <c r="C86" s="10"/>
      <c r="D86" s="10"/>
      <c r="E86" s="10">
        <v>10.81</v>
      </c>
      <c r="F86" s="10"/>
      <c r="G86" s="10"/>
    </row>
    <row r="87" spans="1:7" ht="32.25" customHeight="1">
      <c r="A87" s="12" t="s">
        <v>87</v>
      </c>
      <c r="B87" s="14">
        <f>B85/34%</f>
        <v>5.8823529411764701</v>
      </c>
      <c r="C87" s="14">
        <f>C85/24%</f>
        <v>4.166666666666667</v>
      </c>
      <c r="D87" s="14">
        <f>D85/10%</f>
        <v>10</v>
      </c>
      <c r="E87" s="10">
        <v>13.33</v>
      </c>
      <c r="F87" s="10">
        <v>12.5</v>
      </c>
      <c r="G87" s="10">
        <v>16.670000000000002</v>
      </c>
    </row>
    <row r="88" spans="1:7">
      <c r="A88" s="12" t="s">
        <v>45</v>
      </c>
      <c r="B88" s="17">
        <v>0</v>
      </c>
      <c r="C88" s="17">
        <f>B88-D88</f>
        <v>0</v>
      </c>
      <c r="D88" s="17"/>
      <c r="E88" s="10">
        <v>1</v>
      </c>
      <c r="F88" s="10">
        <v>0</v>
      </c>
      <c r="G88" s="10">
        <v>1</v>
      </c>
    </row>
    <row r="89" spans="1:7">
      <c r="A89" s="12" t="s">
        <v>46</v>
      </c>
      <c r="B89" s="17">
        <v>2</v>
      </c>
      <c r="C89" s="17">
        <f>B89-D89</f>
        <v>1</v>
      </c>
      <c r="D89" s="17">
        <v>1</v>
      </c>
      <c r="E89" s="10">
        <v>1</v>
      </c>
      <c r="F89" s="10">
        <v>1</v>
      </c>
      <c r="G89" s="10">
        <v>0</v>
      </c>
    </row>
    <row r="90" spans="1:7">
      <c r="A90" s="12" t="s">
        <v>48</v>
      </c>
      <c r="B90" s="10">
        <v>0</v>
      </c>
      <c r="C90" s="10">
        <f>B90-D90</f>
        <v>0</v>
      </c>
      <c r="D90" s="10"/>
      <c r="E90" s="10">
        <v>2</v>
      </c>
      <c r="F90" s="10">
        <v>1</v>
      </c>
      <c r="G90" s="10">
        <v>1</v>
      </c>
    </row>
    <row r="91" spans="1:7" ht="15.75" customHeight="1">
      <c r="A91" s="12" t="s">
        <v>49</v>
      </c>
      <c r="B91" s="10">
        <v>2</v>
      </c>
      <c r="C91" s="10">
        <f t="shared" ref="C91:C96" si="4">B91-D91</f>
        <v>1</v>
      </c>
      <c r="D91" s="10">
        <v>1</v>
      </c>
      <c r="E91" s="10">
        <v>4</v>
      </c>
      <c r="F91" s="10">
        <v>3</v>
      </c>
      <c r="G91" s="10">
        <v>1</v>
      </c>
    </row>
    <row r="92" spans="1:7" ht="17.25" customHeight="1">
      <c r="A92" s="12" t="s">
        <v>51</v>
      </c>
      <c r="B92" s="10">
        <v>2</v>
      </c>
      <c r="C92" s="10">
        <f t="shared" si="4"/>
        <v>1</v>
      </c>
      <c r="D92" s="10">
        <v>1</v>
      </c>
      <c r="E92" s="10">
        <v>1</v>
      </c>
      <c r="F92" s="10">
        <v>1</v>
      </c>
      <c r="G92" s="10">
        <v>0</v>
      </c>
    </row>
    <row r="93" spans="1:7" ht="17.25" customHeight="1">
      <c r="A93" s="12" t="s">
        <v>88</v>
      </c>
      <c r="B93" s="10">
        <v>0</v>
      </c>
      <c r="C93" s="10">
        <f t="shared" si="4"/>
        <v>0</v>
      </c>
      <c r="D93" s="10"/>
      <c r="E93" s="10">
        <v>1</v>
      </c>
      <c r="F93" s="10">
        <v>1</v>
      </c>
      <c r="G93" s="10">
        <v>0</v>
      </c>
    </row>
    <row r="94" spans="1:7" ht="19.5" customHeight="1">
      <c r="A94" s="12" t="s">
        <v>89</v>
      </c>
      <c r="B94" s="14">
        <v>39.5</v>
      </c>
      <c r="C94" s="14">
        <f>B94-D94</f>
        <v>20.5</v>
      </c>
      <c r="D94" s="14">
        <v>19</v>
      </c>
      <c r="E94" s="14">
        <v>115.8</v>
      </c>
      <c r="F94" s="10">
        <v>83.2</v>
      </c>
      <c r="G94" s="10">
        <v>32.6</v>
      </c>
    </row>
    <row r="95" spans="1:7" ht="32.25" customHeight="1">
      <c r="A95" s="9" t="s">
        <v>90</v>
      </c>
      <c r="B95" s="10">
        <v>4</v>
      </c>
      <c r="C95" s="10">
        <f>B95-D95</f>
        <v>3</v>
      </c>
      <c r="D95" s="10">
        <v>1</v>
      </c>
      <c r="E95" s="10">
        <v>5</v>
      </c>
      <c r="F95" s="10">
        <v>4</v>
      </c>
      <c r="G95" s="10">
        <v>1</v>
      </c>
    </row>
    <row r="96" spans="1:7" ht="22.5" customHeight="1">
      <c r="A96" s="9" t="s">
        <v>91</v>
      </c>
      <c r="B96" s="10"/>
      <c r="C96" s="10">
        <f t="shared" si="4"/>
        <v>0</v>
      </c>
      <c r="D96" s="10"/>
      <c r="E96" s="10">
        <v>0</v>
      </c>
      <c r="F96" s="10"/>
      <c r="G96" s="10"/>
    </row>
    <row r="97" spans="1:7" ht="21" customHeight="1">
      <c r="A97" s="12" t="s">
        <v>92</v>
      </c>
      <c r="B97" s="14">
        <f>B95/11%</f>
        <v>36.363636363636367</v>
      </c>
      <c r="C97" s="10"/>
      <c r="D97" s="10"/>
      <c r="E97" s="14">
        <v>38.46</v>
      </c>
      <c r="F97" s="10"/>
      <c r="G97" s="10"/>
    </row>
    <row r="98" spans="1:7">
      <c r="A98" s="12" t="s">
        <v>45</v>
      </c>
      <c r="B98" s="17">
        <v>0</v>
      </c>
      <c r="C98" s="10"/>
      <c r="D98" s="10"/>
      <c r="E98" s="10"/>
      <c r="F98" s="10"/>
      <c r="G98" s="10"/>
    </row>
    <row r="99" spans="1:7">
      <c r="A99" s="12" t="s">
        <v>46</v>
      </c>
      <c r="B99" s="17">
        <v>1</v>
      </c>
      <c r="C99" s="10">
        <v>1</v>
      </c>
      <c r="D99" s="10">
        <v>0</v>
      </c>
      <c r="E99" s="10"/>
      <c r="F99" s="10"/>
      <c r="G99" s="10"/>
    </row>
    <row r="100" spans="1:7" ht="17.25" customHeight="1">
      <c r="A100" s="12" t="s">
        <v>93</v>
      </c>
      <c r="B100" s="17">
        <v>0</v>
      </c>
      <c r="C100" s="17">
        <f>B100-D100</f>
        <v>0</v>
      </c>
      <c r="D100" s="10">
        <v>0</v>
      </c>
      <c r="E100" s="10"/>
      <c r="F100" s="10"/>
      <c r="G100" s="10"/>
    </row>
    <row r="101" spans="1:7" ht="18.75" customHeight="1">
      <c r="A101" s="12" t="s">
        <v>94</v>
      </c>
      <c r="B101" s="10">
        <v>0</v>
      </c>
      <c r="C101" s="10"/>
      <c r="D101" s="10"/>
      <c r="E101" s="10"/>
      <c r="F101" s="10"/>
      <c r="G101" s="10"/>
    </row>
    <row r="102" spans="1:7">
      <c r="A102" s="12" t="s">
        <v>95</v>
      </c>
      <c r="B102" s="10">
        <v>0</v>
      </c>
      <c r="C102" s="10"/>
      <c r="D102" s="10"/>
      <c r="E102" s="10"/>
      <c r="F102" s="10"/>
      <c r="G102" s="10"/>
    </row>
    <row r="103" spans="1:7" ht="23.25" customHeight="1">
      <c r="A103" s="12" t="s">
        <v>96</v>
      </c>
      <c r="B103" s="14">
        <v>38.700000000000003</v>
      </c>
      <c r="C103" s="14">
        <f>B103-D103</f>
        <v>32.700000000000003</v>
      </c>
      <c r="D103" s="14">
        <v>6</v>
      </c>
      <c r="E103" s="14">
        <v>23.5</v>
      </c>
      <c r="F103" s="14">
        <v>23.5</v>
      </c>
      <c r="G103" s="10">
        <v>0</v>
      </c>
    </row>
    <row r="104" spans="1:7" ht="29.25" customHeight="1">
      <c r="A104" s="9" t="s">
        <v>97</v>
      </c>
      <c r="B104" s="10">
        <v>293</v>
      </c>
      <c r="C104" s="10">
        <f>B104-D104</f>
        <v>279</v>
      </c>
      <c r="D104" s="10">
        <v>14</v>
      </c>
      <c r="E104" s="10">
        <v>290</v>
      </c>
      <c r="F104" s="10">
        <v>272</v>
      </c>
      <c r="G104" s="10">
        <v>18</v>
      </c>
    </row>
    <row r="105" spans="1:7">
      <c r="A105" s="12" t="s">
        <v>52</v>
      </c>
      <c r="B105" s="10"/>
      <c r="C105" s="10">
        <f>B105-D105</f>
        <v>0</v>
      </c>
      <c r="D105" s="10"/>
      <c r="E105" s="10">
        <v>3</v>
      </c>
      <c r="F105" s="10">
        <v>3</v>
      </c>
      <c r="G105" s="10">
        <v>0</v>
      </c>
    </row>
    <row r="106" spans="1:7" ht="20.25" customHeight="1">
      <c r="A106" s="12" t="s">
        <v>49</v>
      </c>
      <c r="B106" s="10"/>
      <c r="C106" s="10">
        <f>B106-D106</f>
        <v>0</v>
      </c>
      <c r="D106" s="10"/>
      <c r="E106" s="10">
        <v>113</v>
      </c>
      <c r="F106" s="10">
        <v>100</v>
      </c>
      <c r="G106" s="10">
        <v>13</v>
      </c>
    </row>
    <row r="107" spans="1:7">
      <c r="A107" s="12" t="s">
        <v>45</v>
      </c>
      <c r="B107" s="10"/>
      <c r="C107" s="10"/>
      <c r="D107" s="10"/>
      <c r="E107" s="10"/>
      <c r="F107" s="10"/>
      <c r="G107" s="10"/>
    </row>
    <row r="108" spans="1:7">
      <c r="A108" s="12" t="s">
        <v>46</v>
      </c>
      <c r="B108" s="10">
        <v>0</v>
      </c>
      <c r="C108" s="10"/>
      <c r="D108" s="10"/>
      <c r="E108" s="10"/>
      <c r="F108" s="10"/>
      <c r="G108" s="10"/>
    </row>
    <row r="109" spans="1:7" ht="21" customHeight="1">
      <c r="A109" s="12" t="s">
        <v>98</v>
      </c>
      <c r="B109" s="16">
        <f>B104/509%</f>
        <v>57.563850687622789</v>
      </c>
      <c r="C109" s="17"/>
      <c r="D109" s="10"/>
      <c r="E109" s="10">
        <v>65.900000000000006</v>
      </c>
      <c r="F109" s="10"/>
      <c r="G109" s="10"/>
    </row>
    <row r="110" spans="1:7" ht="25.5" customHeight="1">
      <c r="A110" s="12" t="s">
        <v>99</v>
      </c>
      <c r="B110" s="14">
        <f>B104/623%</f>
        <v>47.03049759229534</v>
      </c>
      <c r="C110" s="16">
        <f>C104/436%</f>
        <v>63.990825688073393</v>
      </c>
      <c r="D110" s="16">
        <f>D104/187%</f>
        <v>7.4866310160427805</v>
      </c>
      <c r="E110" s="10">
        <v>46.62</v>
      </c>
      <c r="F110" s="10">
        <v>64.900000000000006</v>
      </c>
      <c r="G110" s="10">
        <v>8.9</v>
      </c>
    </row>
    <row r="111" spans="1:7" ht="22.5" customHeight="1">
      <c r="A111" s="12" t="s">
        <v>100</v>
      </c>
      <c r="B111" s="16">
        <v>12.9</v>
      </c>
      <c r="C111" s="16">
        <f>B111-D111</f>
        <v>12.9</v>
      </c>
      <c r="D111" s="16">
        <v>0</v>
      </c>
      <c r="E111" s="14">
        <v>6.1</v>
      </c>
      <c r="F111" s="14">
        <v>6.1</v>
      </c>
      <c r="G111" s="10">
        <v>0</v>
      </c>
    </row>
    <row r="112" spans="1:7" ht="24.75" customHeight="1">
      <c r="A112" s="12" t="s">
        <v>101</v>
      </c>
      <c r="B112" s="10">
        <v>184</v>
      </c>
      <c r="C112" s="10">
        <f>B112-D112</f>
        <v>109</v>
      </c>
      <c r="D112" s="10">
        <v>75</v>
      </c>
      <c r="E112" s="10">
        <v>74</v>
      </c>
      <c r="F112" s="10">
        <v>50</v>
      </c>
      <c r="G112" s="17">
        <v>24</v>
      </c>
    </row>
    <row r="113" spans="1:7" ht="18.75" customHeight="1">
      <c r="A113" s="12" t="s">
        <v>102</v>
      </c>
      <c r="B113" s="10">
        <v>1082</v>
      </c>
      <c r="C113" s="10">
        <f>B113-D113</f>
        <v>606</v>
      </c>
      <c r="D113" s="10">
        <v>476</v>
      </c>
      <c r="E113" s="10">
        <v>707</v>
      </c>
      <c r="F113" s="10">
        <v>451</v>
      </c>
      <c r="G113" s="17">
        <v>256</v>
      </c>
    </row>
    <row r="114" spans="1:7" ht="18" customHeight="1">
      <c r="A114" s="12" t="s">
        <v>103</v>
      </c>
      <c r="B114" s="10">
        <v>1042</v>
      </c>
      <c r="C114" s="10"/>
      <c r="D114" s="10">
        <v>458</v>
      </c>
      <c r="E114" s="18"/>
      <c r="F114" s="18"/>
      <c r="G114" s="18"/>
    </row>
    <row r="115" spans="1:7" ht="21.75" customHeight="1">
      <c r="A115" s="12" t="s">
        <v>104</v>
      </c>
      <c r="B115" s="10">
        <v>652</v>
      </c>
      <c r="C115" s="10"/>
      <c r="D115" s="10"/>
      <c r="E115" s="10"/>
      <c r="F115" s="10"/>
      <c r="G115" s="10"/>
    </row>
    <row r="116" spans="1:7" ht="24" customHeight="1">
      <c r="A116" s="12" t="s">
        <v>105</v>
      </c>
      <c r="B116" s="10">
        <v>62.8</v>
      </c>
      <c r="C116" s="10"/>
      <c r="D116" s="10"/>
      <c r="E116" s="10"/>
      <c r="F116" s="10"/>
      <c r="G116" s="10"/>
    </row>
    <row r="117" spans="1:7" ht="21.75" customHeight="1">
      <c r="A117" s="12" t="s">
        <v>106</v>
      </c>
      <c r="B117" s="10">
        <v>11</v>
      </c>
      <c r="C117" s="10"/>
      <c r="D117" s="10"/>
      <c r="E117" s="10"/>
      <c r="F117" s="10"/>
      <c r="G117" s="10"/>
    </row>
    <row r="118" spans="1:7" ht="26.25" customHeight="1">
      <c r="A118" s="12" t="s">
        <v>107</v>
      </c>
      <c r="B118" s="17">
        <f>B47/B112</f>
        <v>4.2173913043478262</v>
      </c>
      <c r="C118" s="17">
        <f>C47/C112</f>
        <v>3.9724770642201834</v>
      </c>
      <c r="D118" s="17">
        <f>D47/D112</f>
        <v>4.5733333333333333</v>
      </c>
      <c r="E118" s="10">
        <v>16</v>
      </c>
      <c r="F118" s="10">
        <v>13</v>
      </c>
      <c r="G118" s="10">
        <v>21</v>
      </c>
    </row>
    <row r="119" spans="1:7" ht="22.5" customHeight="1">
      <c r="A119" s="12" t="s">
        <v>108</v>
      </c>
      <c r="B119" s="10">
        <v>105</v>
      </c>
      <c r="C119" s="10">
        <f>B119-D119</f>
        <v>105</v>
      </c>
      <c r="D119" s="10">
        <v>0</v>
      </c>
      <c r="E119" s="10">
        <v>342</v>
      </c>
      <c r="F119" s="10">
        <v>293</v>
      </c>
      <c r="G119" s="17">
        <v>49</v>
      </c>
    </row>
    <row r="120" spans="1:7" ht="30" customHeight="1">
      <c r="A120" s="9" t="s">
        <v>109</v>
      </c>
      <c r="B120" s="10">
        <v>265</v>
      </c>
      <c r="C120" s="10">
        <f>B120-D120</f>
        <v>201</v>
      </c>
      <c r="D120" s="10">
        <v>64</v>
      </c>
      <c r="E120" s="10">
        <v>268</v>
      </c>
      <c r="F120" s="10">
        <v>210</v>
      </c>
      <c r="G120" s="10">
        <v>58</v>
      </c>
    </row>
    <row r="121" spans="1:7" ht="17.25" customHeight="1">
      <c r="A121" s="9" t="s">
        <v>110</v>
      </c>
      <c r="B121" s="10">
        <v>1463</v>
      </c>
      <c r="C121" s="10">
        <f>B121-D121</f>
        <v>749</v>
      </c>
      <c r="D121" s="10">
        <v>714</v>
      </c>
      <c r="E121" s="10">
        <v>1415</v>
      </c>
      <c r="F121" s="10">
        <v>734</v>
      </c>
      <c r="G121" s="10">
        <v>681</v>
      </c>
    </row>
    <row r="122" spans="1:7" ht="27.75" customHeight="1">
      <c r="A122" s="12" t="s">
        <v>111</v>
      </c>
      <c r="B122" s="25" t="s">
        <v>112</v>
      </c>
      <c r="C122" s="19"/>
      <c r="D122" s="10"/>
      <c r="E122" s="25" t="s">
        <v>113</v>
      </c>
      <c r="F122" s="19"/>
      <c r="G122" s="10"/>
    </row>
    <row r="123" spans="1:7" ht="21" customHeight="1">
      <c r="A123" s="12" t="s">
        <v>114</v>
      </c>
      <c r="B123" s="10">
        <v>2</v>
      </c>
      <c r="C123" s="17">
        <v>2</v>
      </c>
      <c r="D123" s="10">
        <v>0</v>
      </c>
      <c r="E123" s="10">
        <v>1</v>
      </c>
      <c r="F123" s="10">
        <v>1</v>
      </c>
      <c r="G123" s="10">
        <v>0</v>
      </c>
    </row>
    <row r="124" spans="1:7" ht="19.5" customHeight="1">
      <c r="A124" s="9" t="s">
        <v>115</v>
      </c>
      <c r="B124" s="14">
        <f>B61+B94+B103+B111</f>
        <v>9268.6</v>
      </c>
      <c r="C124" s="14"/>
      <c r="D124" s="14"/>
      <c r="E124" s="14">
        <v>6541.4</v>
      </c>
      <c r="F124" s="14"/>
      <c r="G124" s="10"/>
    </row>
    <row r="125" spans="1:7" ht="27.75" customHeight="1">
      <c r="A125" s="12" t="s">
        <v>116</v>
      </c>
      <c r="B125" s="25" t="s">
        <v>117</v>
      </c>
      <c r="C125" s="26"/>
      <c r="D125" s="19"/>
      <c r="E125" s="25" t="s">
        <v>118</v>
      </c>
      <c r="F125" s="27"/>
      <c r="G125" s="14"/>
    </row>
    <row r="126" spans="1:7">
      <c r="A126" s="28" t="s">
        <v>119</v>
      </c>
      <c r="B126" s="29"/>
      <c r="C126" s="30"/>
      <c r="D126" s="30"/>
      <c r="E126" s="31" t="s">
        <v>120</v>
      </c>
      <c r="F126" s="32"/>
      <c r="G126" s="33"/>
    </row>
    <row r="127" spans="1:7">
      <c r="A127" s="30"/>
      <c r="B127" s="28"/>
      <c r="C127" s="29"/>
      <c r="D127" s="30"/>
      <c r="E127" s="30"/>
      <c r="F127" s="31"/>
      <c r="G127" s="32"/>
    </row>
  </sheetData>
  <mergeCells count="5">
    <mergeCell ref="A1:G1"/>
    <mergeCell ref="A2:G2"/>
    <mergeCell ref="A3:G3"/>
    <mergeCell ref="B4:D4"/>
    <mergeCell ref="E4:G4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2017-07-11T13:47:06Z</dcterms:modified>
</cp:coreProperties>
</file>